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65236" windowWidth="1212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<sst xmlns="http://schemas.openxmlformats.org/spreadsheetml/2006/main" count="68" uniqueCount="68">
  <si>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</si>
  <si>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</si>
  <si>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</si>
  <si>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</si>
  <si>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</si>
  <si>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</si>
  <si>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</si>
  <si>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</si>
  <si>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</si>
  <si>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</si>
  <si>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</si>
  <si>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</si>
  <si>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</si>
  <si>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</si>
  <si>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</si>
  <si>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</si>
  <si>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</si>
  <si>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</si>
  <si>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</si>
  <si>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</si>
  <si>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</si>
  <si>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</si>
  <si>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</si>
  <si>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</si>
  <si>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</si>
  <si>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</si>
  <si>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</si>
  <si>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</si>
  <si>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</si>
  <si>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</si>
  <si>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</si>
  <si>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</si>
  <si>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</si>
  <si>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</si>
  <si>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</si>
  <si>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</si>
  <si>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</si>
  <si>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</si>
  <si>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5 этажный панельный дом</t>
  </si>
  <si>
    <t>Дератизация подвального помещения</t>
  </si>
  <si>
    <t>Кран с электроприводом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</si>
  <si>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</si>
  <si>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</si>
  <si>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</si>
  <si>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</si>
  <si>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За счет средств ТСЖ</t>
  </si>
  <si>
    <t>План</t>
  </si>
  <si>
    <t>в расчете на 1м2</t>
  </si>
  <si>
    <t>2.5.</t>
  </si>
  <si>
    <t>2.14</t>
  </si>
  <si>
    <t>Дезинсекция</t>
  </si>
  <si>
    <t>Сопротивление изоляции (замеры электробезопасности)</t>
  </si>
  <si>
    <t>Герметизация теплового ввода (гидрозатвор)</t>
  </si>
  <si>
    <t>ТТК</t>
  </si>
  <si>
    <t>За счет прочих средств (по предоставлению протокола собственников)</t>
  </si>
  <si>
    <t>Задоженность (-), переплата (+) по состоянию на 01.01.2018</t>
  </si>
  <si>
    <t>сумма в месяц, 
руб</t>
  </si>
  <si>
    <t>План работ и услуг по содержанию и ремонту общего имущества МКД на 2018 год по адресу:                                         Попова, 42</t>
  </si>
  <si>
    <t>Ремонт межпанельных швов 120м (2,9,29,66,116,118)</t>
  </si>
  <si>
    <t>Установка видеонаблюдения</t>
  </si>
  <si>
    <t>2.15</t>
  </si>
  <si>
    <t>2.16</t>
  </si>
  <si>
    <t>2.17</t>
  </si>
  <si>
    <t>Поверка ОТ, ГВС, ХВС</t>
  </si>
  <si>
    <t>Краны Ø15-20шт, Ø20-16шт.</t>
  </si>
  <si>
    <t>Восстановление теплоизоляции Ø89-10м, Ø76-16м, Ø50-20м, Ø25-30м, Ø20-30м, Ø15-20м</t>
  </si>
  <si>
    <t>Ремонт карнизных плит (1 п-д)</t>
  </si>
  <si>
    <t>с 01.05.2018. - 9,5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</si>
</sst>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 readingOrder="1"/>
      <protection/>
    </xf>
    <xf numFmtId="49" fontId="6" fillId="0" borderId="11" xfId="0" applyNumberFormat="1" applyFont="1" applyBorder="1" applyAlignment="1" applyProtection="1">
      <alignment readingOrder="1"/>
      <protection/>
    </xf>
    <xf numFmtId="49" fontId="8" fillId="0" borderId="0" xfId="0" applyNumberFormat="1" applyFont="1" applyAlignment="1" applyProtection="1">
      <alignment/>
      <protection/>
    </xf>
    <xf numFmtId="2" fontId="8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3" fillId="0" borderId="12" xfId="0" applyFont="1" applyBorder="1" applyAlignment="1" applyProtection="1">
      <alignment horizontal="center" vertical="center" wrapText="1" readingOrder="1"/>
      <protection/>
    </xf>
    <xf numFmtId="0" fontId="0" fillId="0" borderId="0" xfId="0" applyAlignment="1" applyProtection="1">
      <alignment vertical="center"/>
      <protection/>
    </xf>
    <xf numFmtId="0" fontId="34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5" fillId="0" borderId="11" xfId="0" applyNumberFormat="1" applyFont="1" applyBorder="1" applyAlignment="1" applyProtection="1">
      <alignment wrapText="1"/>
      <protection/>
    </xf>
    <xf numFmtId="2" fontId="14" fillId="0" borderId="11" xfId="0" applyNumberFormat="1" applyFont="1" applyBorder="1" applyAlignment="1" applyProtection="1">
      <alignment horizontal="center"/>
      <protection/>
    </xf>
    <xf numFmtId="2" fontId="15" fillId="0" borderId="11" xfId="0" applyNumberFormat="1" applyFont="1" applyBorder="1" applyAlignment="1" applyProtection="1">
      <alignment horizontal="center"/>
      <protection/>
    </xf>
    <xf numFmtId="2" fontId="14" fillId="0" borderId="11" xfId="0" applyNumberFormat="1" applyFont="1" applyBorder="1" applyAlignment="1" applyProtection="1">
      <alignment horizontal="center" vertical="center"/>
      <protection locked="0"/>
    </xf>
    <xf numFmtId="49" fontId="14" fillId="0" borderId="11" xfId="0" applyNumberFormat="1" applyFont="1" applyBorder="1" applyAlignment="1" applyProtection="1">
      <alignment horizontal="center"/>
      <protection/>
    </xf>
    <xf numFmtId="49" fontId="14" fillId="0" borderId="13" xfId="0" applyNumberFormat="1" applyFont="1" applyBorder="1" applyAlignment="1" applyProtection="1">
      <alignment wrapText="1"/>
      <protection/>
    </xf>
    <xf numFmtId="0" fontId="52" fillId="0" borderId="11" xfId="0" applyFont="1" applyBorder="1" applyAlignment="1" applyProtection="1">
      <alignment horizontal="center" vertical="center"/>
      <protection locked="0"/>
    </xf>
    <xf numFmtId="49" fontId="15" fillId="0" borderId="11" xfId="0" applyNumberFormat="1" applyFont="1" applyBorder="1" applyAlignment="1" applyProtection="1">
      <alignment/>
      <protection/>
    </xf>
    <xf numFmtId="49" fontId="15" fillId="0" borderId="11" xfId="0" applyNumberFormat="1" applyFont="1" applyBorder="1" applyAlignment="1" applyProtection="1">
      <alignment wrapText="1"/>
      <protection/>
    </xf>
    <xf numFmtId="2" fontId="15" fillId="0" borderId="11" xfId="0" applyNumberFormat="1" applyFont="1" applyBorder="1" applyAlignment="1" applyProtection="1">
      <alignment horizontal="center"/>
      <protection locked="0"/>
    </xf>
    <xf numFmtId="49" fontId="15" fillId="0" borderId="11" xfId="0" applyNumberFormat="1" applyFont="1" applyBorder="1" applyAlignment="1" applyProtection="1">
      <alignment wrapText="1"/>
      <protection locked="0"/>
    </xf>
    <xf numFmtId="49" fontId="15" fillId="0" borderId="11" xfId="0" applyNumberFormat="1" applyFont="1" applyBorder="1" applyAlignment="1" applyProtection="1">
      <alignment vertical="center" wrapText="1"/>
      <protection locked="0"/>
    </xf>
    <xf numFmtId="2" fontId="15" fillId="32" borderId="11" xfId="0" applyNumberFormat="1" applyFont="1" applyFill="1" applyBorder="1" applyAlignment="1" applyProtection="1">
      <alignment horizontal="center"/>
      <protection/>
    </xf>
    <xf numFmtId="49" fontId="15" fillId="0" borderId="11" xfId="0" applyNumberFormat="1" applyFont="1" applyBorder="1" applyAlignment="1" applyProtection="1">
      <alignment horizontal="center" vertical="center"/>
      <protection locked="0"/>
    </xf>
    <xf numFmtId="49" fontId="15" fillId="0" borderId="11" xfId="0" applyNumberFormat="1" applyFont="1" applyBorder="1" applyAlignment="1" applyProtection="1">
      <alignment horizontal="left" vertical="center" wrapText="1"/>
      <protection locked="0"/>
    </xf>
    <xf numFmtId="2" fontId="15" fillId="0" borderId="11" xfId="0" applyNumberFormat="1" applyFont="1" applyBorder="1" applyAlignment="1" applyProtection="1">
      <alignment horizontal="center" vertical="center"/>
      <protection/>
    </xf>
    <xf numFmtId="2" fontId="15" fillId="0" borderId="11" xfId="0" applyNumberFormat="1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172" fontId="14" fillId="0" borderId="11" xfId="0" applyNumberFormat="1" applyFont="1" applyFill="1" applyBorder="1" applyAlignment="1" applyProtection="1">
      <alignment wrapText="1"/>
      <protection/>
    </xf>
    <xf numFmtId="49" fontId="14" fillId="0" borderId="11" xfId="0" applyNumberFormat="1" applyFont="1" applyBorder="1" applyAlignment="1" applyProtection="1">
      <alignment wrapText="1"/>
      <protection/>
    </xf>
    <xf numFmtId="2" fontId="13" fillId="0" borderId="11" xfId="0" applyNumberFormat="1" applyFont="1" applyBorder="1" applyAlignment="1" applyProtection="1">
      <alignment horizontal="center"/>
      <protection/>
    </xf>
    <xf numFmtId="0" fontId="52" fillId="0" borderId="11" xfId="0" applyFont="1" applyBorder="1" applyAlignment="1" applyProtection="1">
      <alignment vertical="center"/>
      <protection locked="0"/>
    </xf>
    <xf numFmtId="49" fontId="15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2" fontId="14" fillId="0" borderId="11" xfId="0" applyNumberFormat="1" applyFont="1" applyBorder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2" fontId="15" fillId="0" borderId="11" xfId="0" applyNumberFormat="1" applyFont="1" applyBorder="1" applyAlignment="1" applyProtection="1">
      <alignment/>
      <protection/>
    </xf>
    <xf numFmtId="49" fontId="14" fillId="0" borderId="11" xfId="0" applyNumberFormat="1" applyFont="1" applyBorder="1" applyAlignment="1" applyProtection="1">
      <alignment/>
      <protection/>
    </xf>
    <xf numFmtId="2" fontId="14" fillId="32" borderId="11" xfId="0" applyNumberFormat="1" applyFont="1" applyFill="1" applyBorder="1" applyAlignment="1" applyProtection="1">
      <alignment horizontal="center"/>
      <protection/>
    </xf>
    <xf numFmtId="2" fontId="15" fillId="32" borderId="11" xfId="0" applyNumberFormat="1" applyFont="1" applyFill="1" applyBorder="1" applyAlignment="1" applyProtection="1">
      <alignment horizontal="center"/>
      <protection locked="0"/>
    </xf>
    <xf numFmtId="2" fontId="14" fillId="32" borderId="14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horizontal="center"/>
      <protection/>
    </xf>
    <xf numFmtId="49" fontId="15" fillId="0" borderId="11" xfId="0" applyNumberFormat="1" applyFont="1" applyBorder="1" applyAlignment="1" applyProtection="1">
      <alignment horizontal="center"/>
      <protection/>
    </xf>
    <xf numFmtId="49" fontId="15" fillId="0" borderId="11" xfId="0" applyNumberFormat="1" applyFont="1" applyBorder="1" applyAlignment="1" applyProtection="1">
      <alignment horizontal="center"/>
      <protection locked="0"/>
    </xf>
    <xf numFmtId="49" fontId="14" fillId="0" borderId="11" xfId="0" applyNumberFormat="1" applyFont="1" applyFill="1" applyBorder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 wrapText="1"/>
      <protection/>
    </xf>
    <xf numFmtId="49" fontId="15" fillId="0" borderId="0" xfId="0" applyNumberFormat="1" applyFont="1" applyAlignment="1" applyProtection="1">
      <alignment horizontal="center"/>
      <protection/>
    </xf>
    <xf numFmtId="49" fontId="8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left" vertical="center" wrapText="1"/>
      <protection/>
    </xf>
    <xf numFmtId="2" fontId="15" fillId="32" borderId="11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/>
      <protection/>
    </xf>
    <xf numFmtId="0" fontId="17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2" fontId="17" fillId="0" borderId="0" xfId="0" applyNumberFormat="1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49" fontId="14" fillId="0" borderId="13" xfId="0" applyNumberFormat="1" applyFont="1" applyBorder="1" applyAlignment="1" applyProtection="1">
      <alignment wrapText="1"/>
      <protection/>
    </xf>
    <xf numFmtId="0" fontId="52" fillId="0" borderId="15" xfId="0" applyFont="1" applyBorder="1" applyAlignment="1" applyProtection="1">
      <alignment/>
      <protection/>
    </xf>
    <xf numFmtId="2" fontId="14" fillId="0" borderId="13" xfId="0" applyNumberFormat="1" applyFont="1" applyBorder="1" applyAlignment="1" applyProtection="1">
      <alignment horizontal="center"/>
      <protection/>
    </xf>
    <xf numFmtId="2" fontId="14" fillId="0" borderId="15" xfId="0" applyNumberFormat="1" applyFont="1" applyBorder="1" applyAlignment="1" applyProtection="1">
      <alignment horizontal="center"/>
      <protection/>
    </xf>
    <xf numFmtId="49" fontId="14" fillId="0" borderId="0" xfId="0" applyNumberFormat="1" applyFont="1" applyAlignment="1" applyProtection="1">
      <alignment horizontal="center"/>
      <protection/>
    </xf>
    <xf numFmtId="49" fontId="9" fillId="0" borderId="0" xfId="0" applyNumberFormat="1" applyFont="1" applyAlignment="1" applyProtection="1">
      <alignment horizontal="left"/>
      <protection/>
    </xf>
    <xf numFmtId="49" fontId="7" fillId="0" borderId="11" xfId="0" applyNumberFormat="1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/>
      <protection/>
    </xf>
    <xf numFmtId="49" fontId="14" fillId="0" borderId="12" xfId="0" applyNumberFormat="1" applyFont="1" applyBorder="1" applyAlignment="1" applyProtection="1">
      <alignment horizontal="center" vertical="center"/>
      <protection/>
    </xf>
    <xf numFmtId="49" fontId="14" fillId="0" borderId="16" xfId="0" applyNumberFormat="1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center" vertical="center" wrapText="1" readingOrder="1"/>
      <protection/>
    </xf>
    <xf numFmtId="49" fontId="3" fillId="0" borderId="16" xfId="0" applyNumberFormat="1" applyFont="1" applyBorder="1" applyAlignment="1" applyProtection="1">
      <alignment horizontal="center" vertical="center" wrapText="1" readingOrder="1"/>
      <protection/>
    </xf>
    <xf numFmtId="0" fontId="13" fillId="0" borderId="12" xfId="0" applyFont="1" applyBorder="1" applyAlignment="1" applyProtection="1">
      <alignment horizontal="center" vertical="center" wrapText="1" readingOrder="1"/>
      <protection/>
    </xf>
    <xf numFmtId="0" fontId="13" fillId="0" borderId="16" xfId="0" applyFont="1" applyBorder="1" applyAlignment="1" applyProtection="1">
      <alignment horizontal="center" vertical="center" wrapText="1" readingOrder="1"/>
      <protection/>
    </xf>
    <xf numFmtId="0" fontId="13" fillId="0" borderId="13" xfId="0" applyFont="1" applyBorder="1" applyAlignment="1" applyProtection="1">
      <alignment horizontal="center" vertical="center" wrapText="1" readingOrder="1"/>
      <protection/>
    </xf>
    <xf numFmtId="0" fontId="13" fillId="0" borderId="15" xfId="0" applyFont="1" applyBorder="1" applyAlignment="1" applyProtection="1">
      <alignment horizontal="center" vertical="center" wrapText="1" readingOrder="1"/>
      <protection/>
    </xf>
    <xf numFmtId="0" fontId="13" fillId="0" borderId="12" xfId="0" applyFont="1" applyFill="1" applyBorder="1" applyAlignment="1" applyProtection="1">
      <alignment horizontal="center" vertical="center" wrapText="1" readingOrder="1"/>
      <protection locked="0"/>
    </xf>
    <xf numFmtId="0" fontId="13" fillId="0" borderId="16" xfId="0" applyFont="1" applyFill="1" applyBorder="1" applyAlignment="1" applyProtection="1">
      <alignment horizontal="center" vertical="center" wrapText="1" readingOrder="1"/>
      <protection locked="0"/>
    </xf>
    <xf numFmtId="0" fontId="1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 wrapText="1"/>
      <protection/>
    </xf>
    <xf numFmtId="0" fontId="6" fillId="0" borderId="11" xfId="0" applyFont="1" applyBorder="1" applyAlignment="1" applyProtection="1">
      <alignment readingOrder="1"/>
      <protection/>
    </xf>
    <xf numFmtId="0" fontId="6" fillId="0" borderId="11" xfId="0" applyFont="1" applyBorder="1" applyAlignment="1" applyProtection="1">
      <alignment horizontal="left" readingOrder="1"/>
      <protection/>
    </xf>
    <xf numFmtId="0" fontId="4" fillId="0" borderId="11" xfId="0" applyFont="1" applyBorder="1" applyAlignment="1" applyProtection="1">
      <alignment horizontal="left"/>
      <protection/>
    </xf>
    <xf numFmtId="2" fontId="12" fillId="0" borderId="13" xfId="0" applyNumberFormat="1" applyFont="1" applyBorder="1" applyAlignment="1" applyProtection="1">
      <alignment horizontal="left" vertical="center"/>
      <protection/>
    </xf>
    <xf numFmtId="2" fontId="12" fillId="0" borderId="17" xfId="0" applyNumberFormat="1" applyFont="1" applyBorder="1" applyAlignment="1" applyProtection="1">
      <alignment horizontal="left" vertical="center"/>
      <protection/>
    </xf>
    <xf numFmtId="2" fontId="12" fillId="0" borderId="15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4314825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6810375" y="1676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4314825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6810375" y="1676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A22">
      <selection activeCell="F26" sqref="F26"/>
    </sheetView>
  </sheetViews>
  <sheetFormatPr defaultColWidth="8.8515625" defaultRowHeight="15"/>
  <cols>
    <col min="1" max="1" width="5.00390625" style="55" customWidth="1"/>
    <col min="2" max="2" width="48.140625" style="1" customWidth="1"/>
    <col min="3" max="3" width="10.421875" style="1" customWidth="1"/>
    <col min="4" max="4" width="10.7109375" style="1" customWidth="1"/>
    <col min="5" max="5" width="14.00390625" style="70" customWidth="1"/>
    <col min="6" max="6" width="13.8515625" style="70" customWidth="1"/>
    <col min="7" max="7" width="17.57421875" style="2" customWidth="1"/>
    <col min="8" max="16384" width="8.8515625" style="3" customWidth="1"/>
  </cols>
  <sheetData>
    <row r="1" spans="5:7" ht="15">
      <c r="E1" s="93" t="s">
        <v>43</v>
      </c>
      <c r="F1" s="93"/>
      <c r="G1" s="93"/>
    </row>
    <row r="2" spans="1:7" ht="30" customHeight="1">
      <c r="A2" s="94" t="s">
        <v>57</v>
      </c>
      <c r="B2" s="94"/>
      <c r="C2" s="94"/>
      <c r="D2" s="94"/>
      <c r="E2" s="94"/>
      <c r="F2" s="94"/>
      <c r="G2" s="94"/>
    </row>
    <row r="3" spans="2:6" ht="15.75">
      <c r="B3" s="4"/>
      <c r="C3" s="5"/>
      <c r="D3" s="5"/>
      <c r="E3" s="5"/>
      <c r="F3" s="5"/>
    </row>
    <row r="4" spans="2:6" ht="15">
      <c r="B4" s="6" t="s">
        <v>0</v>
      </c>
      <c r="C4" s="95" t="s">
        <v>38</v>
      </c>
      <c r="D4" s="82"/>
      <c r="E4" s="82"/>
      <c r="F4" s="68"/>
    </row>
    <row r="5" spans="2:6" ht="15">
      <c r="B5" s="6" t="s">
        <v>1</v>
      </c>
      <c r="C5" s="96">
        <v>8</v>
      </c>
      <c r="D5" s="97"/>
      <c r="E5" s="97"/>
      <c r="F5" s="69"/>
    </row>
    <row r="6" spans="2:6" ht="15">
      <c r="B6" s="7" t="s">
        <v>2</v>
      </c>
      <c r="C6" s="96">
        <v>5697.2</v>
      </c>
      <c r="D6" s="97"/>
      <c r="E6" s="97"/>
      <c r="F6" s="69"/>
    </row>
    <row r="7" spans="2:6" ht="26.25" customHeight="1">
      <c r="B7" s="64" t="s">
        <v>55</v>
      </c>
      <c r="C7" s="98">
        <v>73000</v>
      </c>
      <c r="D7" s="99"/>
      <c r="E7" s="100"/>
      <c r="F7" s="15"/>
    </row>
    <row r="8" spans="2:5" ht="15">
      <c r="B8" s="1" t="s">
        <v>67</v>
      </c>
      <c r="D8" s="14">
        <v>8.5</v>
      </c>
      <c r="E8" s="73"/>
    </row>
    <row r="9" spans="1:7" ht="15">
      <c r="A9" s="80" t="s">
        <v>3</v>
      </c>
      <c r="B9" s="81"/>
      <c r="C9" s="81"/>
      <c r="D9" s="81"/>
      <c r="E9" s="82"/>
      <c r="F9" s="82"/>
      <c r="G9" s="82"/>
    </row>
    <row r="10" spans="1:7" ht="31.5" customHeight="1">
      <c r="A10" s="83" t="s">
        <v>4</v>
      </c>
      <c r="B10" s="85" t="s">
        <v>5</v>
      </c>
      <c r="C10" s="87" t="s">
        <v>56</v>
      </c>
      <c r="D10" s="89" t="s">
        <v>46</v>
      </c>
      <c r="E10" s="90"/>
      <c r="F10" s="87" t="s">
        <v>45</v>
      </c>
      <c r="G10" s="91" t="s">
        <v>54</v>
      </c>
    </row>
    <row r="11" spans="1:7" ht="70.5" customHeight="1">
      <c r="A11" s="84"/>
      <c r="B11" s="86"/>
      <c r="C11" s="88"/>
      <c r="D11" s="16" t="s">
        <v>6</v>
      </c>
      <c r="E11" s="16" t="s">
        <v>44</v>
      </c>
      <c r="F11" s="88"/>
      <c r="G11" s="92"/>
    </row>
    <row r="12" spans="1:7" ht="17.25" customHeight="1">
      <c r="A12" s="56" t="s">
        <v>7</v>
      </c>
      <c r="B12" s="21" t="s">
        <v>32</v>
      </c>
      <c r="C12" s="22">
        <f>D12*C6</f>
        <v>26435.007999999998</v>
      </c>
      <c r="D12" s="22">
        <v>4.64</v>
      </c>
      <c r="E12" s="23">
        <f>C12*12</f>
        <v>317220.09599999996</v>
      </c>
      <c r="F12" s="23">
        <f>C12*12</f>
        <v>317220.09599999996</v>
      </c>
      <c r="G12" s="24"/>
    </row>
    <row r="13" spans="1:7" ht="18" customHeight="1">
      <c r="A13" s="25" t="s">
        <v>8</v>
      </c>
      <c r="B13" s="26" t="s">
        <v>9</v>
      </c>
      <c r="C13" s="23"/>
      <c r="D13" s="23"/>
      <c r="E13" s="23"/>
      <c r="F13" s="23"/>
      <c r="G13" s="27"/>
    </row>
    <row r="14" spans="1:7" ht="15.75">
      <c r="A14" s="57" t="s">
        <v>10</v>
      </c>
      <c r="B14" s="29" t="s">
        <v>11</v>
      </c>
      <c r="C14" s="23">
        <f>0.47*C6</f>
        <v>2677.6839999999997</v>
      </c>
      <c r="D14" s="23">
        <f>C14/C6</f>
        <v>0.47</v>
      </c>
      <c r="E14" s="23">
        <f>C14*12</f>
        <v>32132.208</v>
      </c>
      <c r="F14" s="23">
        <f>C14*12</f>
        <v>32132.208</v>
      </c>
      <c r="G14" s="30"/>
    </row>
    <row r="15" spans="1:7" ht="19.5" customHeight="1">
      <c r="A15" s="57" t="s">
        <v>12</v>
      </c>
      <c r="B15" s="29" t="s">
        <v>33</v>
      </c>
      <c r="C15" s="23">
        <v>1350</v>
      </c>
      <c r="D15" s="23">
        <f>C15/C6</f>
        <v>0.2369585059327389</v>
      </c>
      <c r="E15" s="23">
        <f>C15*12</f>
        <v>16200</v>
      </c>
      <c r="F15" s="23">
        <f>C15*12</f>
        <v>16200</v>
      </c>
      <c r="G15" s="30"/>
    </row>
    <row r="16" spans="1:7" ht="19.5" customHeight="1">
      <c r="A16" s="58" t="s">
        <v>13</v>
      </c>
      <c r="B16" s="31" t="s">
        <v>39</v>
      </c>
      <c r="C16" s="23">
        <f aca="true" t="shared" si="0" ref="C16:C27">E16/12</f>
        <v>222.6</v>
      </c>
      <c r="D16" s="23">
        <f>C16/C6</f>
        <v>0.0390718247560205</v>
      </c>
      <c r="E16" s="30">
        <v>2671.2</v>
      </c>
      <c r="F16" s="23">
        <v>2671.2</v>
      </c>
      <c r="G16" s="30"/>
    </row>
    <row r="17" spans="1:7" ht="15.75">
      <c r="A17" s="58" t="s">
        <v>14</v>
      </c>
      <c r="B17" s="31" t="s">
        <v>50</v>
      </c>
      <c r="C17" s="23">
        <f t="shared" si="0"/>
        <v>315</v>
      </c>
      <c r="D17" s="23">
        <f>C17/C6</f>
        <v>0.05529031805097241</v>
      </c>
      <c r="E17" s="30">
        <v>3780</v>
      </c>
      <c r="F17" s="23">
        <v>3780</v>
      </c>
      <c r="G17" s="30"/>
    </row>
    <row r="18" spans="1:7" ht="15.75">
      <c r="A18" s="58" t="s">
        <v>48</v>
      </c>
      <c r="B18" s="31" t="s">
        <v>52</v>
      </c>
      <c r="C18" s="23">
        <f t="shared" si="0"/>
        <v>833.3333333333334</v>
      </c>
      <c r="D18" s="23">
        <f>C18/C6</f>
        <v>0.1462706826745302</v>
      </c>
      <c r="E18" s="30">
        <v>10000</v>
      </c>
      <c r="F18" s="23">
        <v>10000</v>
      </c>
      <c r="G18" s="30"/>
    </row>
    <row r="19" spans="1:7" ht="15.75">
      <c r="A19" s="58" t="s">
        <v>15</v>
      </c>
      <c r="B19" s="31" t="s">
        <v>40</v>
      </c>
      <c r="C19" s="23">
        <f t="shared" si="0"/>
        <v>4166.666666666667</v>
      </c>
      <c r="D19" s="23">
        <f>C19/C6</f>
        <v>0.7313534133726509</v>
      </c>
      <c r="E19" s="30">
        <v>50000</v>
      </c>
      <c r="F19" s="23">
        <v>0</v>
      </c>
      <c r="G19" s="30">
        <v>50000</v>
      </c>
    </row>
    <row r="20" spans="1:7" ht="15.75">
      <c r="A20" s="58" t="s">
        <v>16</v>
      </c>
      <c r="B20" s="31" t="s">
        <v>63</v>
      </c>
      <c r="C20" s="23">
        <f t="shared" si="0"/>
        <v>2899.5</v>
      </c>
      <c r="D20" s="23">
        <f>C20/C6</f>
        <v>0.5089342132977603</v>
      </c>
      <c r="E20" s="30">
        <v>34794</v>
      </c>
      <c r="F20" s="23">
        <v>34794</v>
      </c>
      <c r="G20" s="30"/>
    </row>
    <row r="21" spans="1:7" s="17" customFormat="1" ht="32.25" customHeight="1">
      <c r="A21" s="34" t="s">
        <v>17</v>
      </c>
      <c r="B21" s="32" t="s">
        <v>51</v>
      </c>
      <c r="C21" s="36">
        <f t="shared" si="0"/>
        <v>1000</v>
      </c>
      <c r="D21" s="36">
        <f>C21/C6</f>
        <v>0.17552481920943622</v>
      </c>
      <c r="E21" s="65">
        <v>12000</v>
      </c>
      <c r="F21" s="65">
        <v>12000</v>
      </c>
      <c r="G21" s="37"/>
    </row>
    <row r="22" spans="1:7" s="67" customFormat="1" ht="33" customHeight="1">
      <c r="A22" s="34" t="s">
        <v>18</v>
      </c>
      <c r="B22" s="35" t="s">
        <v>65</v>
      </c>
      <c r="C22" s="36">
        <f t="shared" si="0"/>
        <v>3750</v>
      </c>
      <c r="D22" s="36">
        <f>C22/C6</f>
        <v>0.6582180720353858</v>
      </c>
      <c r="E22" s="37">
        <v>45000</v>
      </c>
      <c r="F22" s="36">
        <v>45000</v>
      </c>
      <c r="G22" s="37"/>
    </row>
    <row r="23" spans="1:7" s="66" customFormat="1" ht="16.5" customHeight="1">
      <c r="A23" s="34" t="s">
        <v>19</v>
      </c>
      <c r="B23" s="32" t="s">
        <v>64</v>
      </c>
      <c r="C23" s="36">
        <f t="shared" si="0"/>
        <v>666.6666666666666</v>
      </c>
      <c r="D23" s="36">
        <f>C23/C6</f>
        <v>0.11701654613962414</v>
      </c>
      <c r="E23" s="37">
        <v>8000</v>
      </c>
      <c r="F23" s="65">
        <v>8000</v>
      </c>
      <c r="G23" s="37"/>
    </row>
    <row r="24" spans="1:7" s="17" customFormat="1" ht="31.5">
      <c r="A24" s="34" t="s">
        <v>27</v>
      </c>
      <c r="B24" s="32" t="s">
        <v>58</v>
      </c>
      <c r="C24" s="36">
        <f t="shared" si="0"/>
        <v>4000</v>
      </c>
      <c r="D24" s="36">
        <f>C24/C6</f>
        <v>0.7020992768377449</v>
      </c>
      <c r="E24" s="36">
        <v>48000</v>
      </c>
      <c r="F24" s="36">
        <v>48000</v>
      </c>
      <c r="G24" s="37"/>
    </row>
    <row r="25" spans="1:7" ht="15.75">
      <c r="A25" s="58" t="s">
        <v>36</v>
      </c>
      <c r="B25" s="38" t="s">
        <v>59</v>
      </c>
      <c r="C25" s="23">
        <f t="shared" si="0"/>
        <v>9000</v>
      </c>
      <c r="D25" s="23">
        <f>C25/C6</f>
        <v>1.579723372884926</v>
      </c>
      <c r="E25" s="30">
        <v>108000</v>
      </c>
      <c r="F25" s="23">
        <v>0</v>
      </c>
      <c r="G25" s="30">
        <v>108000</v>
      </c>
    </row>
    <row r="26" spans="1:7" s="18" customFormat="1" ht="15.75">
      <c r="A26" s="58" t="s">
        <v>42</v>
      </c>
      <c r="B26" s="39" t="s">
        <v>66</v>
      </c>
      <c r="C26" s="23">
        <f t="shared" si="0"/>
        <v>3333.3333333333335</v>
      </c>
      <c r="D26" s="23">
        <f>C26/C6</f>
        <v>0.5850827306981208</v>
      </c>
      <c r="E26" s="30">
        <v>40000</v>
      </c>
      <c r="F26" s="23">
        <v>40000</v>
      </c>
      <c r="G26" s="30"/>
    </row>
    <row r="27" spans="1:7" ht="15.75">
      <c r="A27" s="58" t="s">
        <v>49</v>
      </c>
      <c r="B27" s="31"/>
      <c r="C27" s="23">
        <f t="shared" si="0"/>
        <v>0</v>
      </c>
      <c r="D27" s="23">
        <f>C27/C6</f>
        <v>0</v>
      </c>
      <c r="E27" s="30">
        <v>0</v>
      </c>
      <c r="F27" s="23">
        <v>0</v>
      </c>
      <c r="G27" s="30"/>
    </row>
    <row r="28" spans="1:7" ht="15.75">
      <c r="A28" s="58" t="s">
        <v>60</v>
      </c>
      <c r="B28" s="31"/>
      <c r="C28" s="23">
        <f>E28/12</f>
        <v>0</v>
      </c>
      <c r="D28" s="23">
        <f>C28/C6</f>
        <v>0</v>
      </c>
      <c r="E28" s="30">
        <v>0</v>
      </c>
      <c r="F28" s="23">
        <v>0</v>
      </c>
      <c r="G28" s="30"/>
    </row>
    <row r="29" spans="1:7" ht="15.75">
      <c r="A29" s="58" t="s">
        <v>61</v>
      </c>
      <c r="C29" s="23">
        <f>E29/12</f>
        <v>0</v>
      </c>
      <c r="D29" s="23">
        <f>C29/C6</f>
        <v>0</v>
      </c>
      <c r="E29" s="30">
        <v>0</v>
      </c>
      <c r="F29" s="23">
        <v>0</v>
      </c>
      <c r="G29" s="30"/>
    </row>
    <row r="30" spans="1:7" ht="15.75">
      <c r="A30" s="58" t="s">
        <v>62</v>
      </c>
      <c r="B30" s="31"/>
      <c r="C30" s="23">
        <f>E30/12</f>
        <v>0</v>
      </c>
      <c r="D30" s="23">
        <f>C30/C6</f>
        <v>0</v>
      </c>
      <c r="E30" s="30">
        <v>0</v>
      </c>
      <c r="F30" s="23">
        <v>0</v>
      </c>
      <c r="G30" s="30"/>
    </row>
    <row r="31" spans="1:7" ht="15.75">
      <c r="A31" s="57"/>
      <c r="B31" s="29" t="s">
        <v>20</v>
      </c>
      <c r="C31" s="52">
        <f>SUM(C14:C30)</f>
        <v>34214.784</v>
      </c>
      <c r="D31" s="52">
        <f>SUM(D14:D30)</f>
        <v>6.005543775889911</v>
      </c>
      <c r="E31" s="52">
        <f>SUM(E14:E30)</f>
        <v>410577.408</v>
      </c>
      <c r="F31" s="52">
        <f>SUM(F14:F30)</f>
        <v>252577.408</v>
      </c>
      <c r="G31" s="52">
        <f>SUM(G14:G30)</f>
        <v>158000</v>
      </c>
    </row>
    <row r="32" spans="1:9" ht="15.75">
      <c r="A32" s="58"/>
      <c r="B32" s="31" t="s">
        <v>47</v>
      </c>
      <c r="C32" s="33"/>
      <c r="D32" s="52">
        <f>D27+D26+D25+D24+D22+D21+D20+D19+D18+D17+D16+D15+D14+D23</f>
        <v>6.005543775889911</v>
      </c>
      <c r="E32" s="53"/>
      <c r="F32" s="53">
        <f>F31/12/C6</f>
        <v>3.6944669896323337</v>
      </c>
      <c r="G32" s="53">
        <f>G31/12/C6</f>
        <v>2.3110767862575767</v>
      </c>
      <c r="I32" s="20"/>
    </row>
    <row r="33" spans="1:7" s="19" customFormat="1" ht="31.5">
      <c r="A33" s="59" t="s">
        <v>21</v>
      </c>
      <c r="B33" s="40" t="s">
        <v>37</v>
      </c>
      <c r="C33" s="52">
        <f>D33*C6</f>
        <v>9768.168845167467</v>
      </c>
      <c r="D33" s="54">
        <f>F33/F32*D32</f>
        <v>1.714556070555267</v>
      </c>
      <c r="E33" s="52">
        <f>C33*12</f>
        <v>117218.0261420096</v>
      </c>
      <c r="F33" s="54">
        <f>D8*0.12+C41*0.12/C6</f>
        <v>1.0547539142034683</v>
      </c>
      <c r="G33" s="54">
        <f>F33/F32*G32</f>
        <v>0.6598021563517985</v>
      </c>
    </row>
    <row r="34" spans="1:7" ht="31.5">
      <c r="A34" s="60" t="s">
        <v>22</v>
      </c>
      <c r="B34" s="41" t="s">
        <v>23</v>
      </c>
      <c r="C34" s="52">
        <f>D34*C6</f>
        <v>2676.4544395033404</v>
      </c>
      <c r="D34" s="52">
        <f>F34/F32*D32</f>
        <v>0.4697841816161168</v>
      </c>
      <c r="E34" s="52">
        <f>C34*12</f>
        <v>32117.453274040083</v>
      </c>
      <c r="F34" s="52">
        <f>D8*0.034</f>
        <v>0.28900000000000003</v>
      </c>
      <c r="G34" s="52">
        <f>F34/F32*G32</f>
        <v>0.1807841816161167</v>
      </c>
    </row>
    <row r="35" spans="1:7" ht="47.25">
      <c r="A35" s="60" t="s">
        <v>24</v>
      </c>
      <c r="B35" s="41" t="s">
        <v>25</v>
      </c>
      <c r="C35" s="42">
        <v>0</v>
      </c>
      <c r="D35" s="23">
        <f>C35/C6</f>
        <v>0</v>
      </c>
      <c r="E35" s="42">
        <f>C35*12</f>
        <v>0</v>
      </c>
      <c r="F35" s="42"/>
      <c r="G35" s="43"/>
    </row>
    <row r="36" spans="1:7" ht="15.75">
      <c r="A36" s="57"/>
      <c r="B36" s="41" t="s">
        <v>26</v>
      </c>
      <c r="C36" s="22"/>
      <c r="D36" s="22">
        <f>D34+D33+D31+D12+D35</f>
        <v>12.829884028061294</v>
      </c>
      <c r="E36" s="22"/>
      <c r="F36" s="22">
        <f>(F31+F12)/12/C6+F33+F34</f>
        <v>9.678220903835802</v>
      </c>
      <c r="G36" s="22">
        <f>(G31+G12)/12/C6+G33+G34</f>
        <v>3.151663124225492</v>
      </c>
    </row>
    <row r="37" spans="1:7" ht="15.75">
      <c r="A37" s="57"/>
      <c r="B37" s="74" t="s">
        <v>35</v>
      </c>
      <c r="C37" s="75"/>
      <c r="D37" s="76">
        <f>D36-(C7/12/C6+(D39)/C6)</f>
        <v>11.507246007045122</v>
      </c>
      <c r="E37" s="77"/>
      <c r="F37" s="22">
        <f>F36-(C7+D39*12)/12/C6</f>
        <v>8.35558288281963</v>
      </c>
      <c r="G37" s="22"/>
    </row>
    <row r="38" spans="1:7" ht="15.75">
      <c r="A38" s="61"/>
      <c r="B38" s="44"/>
      <c r="C38" s="45"/>
      <c r="D38" s="45"/>
      <c r="E38" s="45"/>
      <c r="F38" s="45"/>
      <c r="G38" s="46"/>
    </row>
    <row r="39" spans="1:7" ht="15.75">
      <c r="A39" s="61"/>
      <c r="B39" s="78" t="s">
        <v>34</v>
      </c>
      <c r="C39" s="78"/>
      <c r="D39" s="47">
        <f>C41/100*88</f>
        <v>1452</v>
      </c>
      <c r="E39" s="71"/>
      <c r="F39" s="71"/>
      <c r="G39" s="46"/>
    </row>
    <row r="40" spans="1:7" ht="15.75">
      <c r="A40" s="61"/>
      <c r="B40" s="44"/>
      <c r="C40" s="45"/>
      <c r="D40" s="45"/>
      <c r="E40" s="45"/>
      <c r="F40" s="45"/>
      <c r="G40" s="46"/>
    </row>
    <row r="41" spans="1:7" ht="15.75">
      <c r="A41" s="61"/>
      <c r="B41" s="41" t="s">
        <v>28</v>
      </c>
      <c r="C41" s="48">
        <f>C42+C43+C45+C46+C47+C49</f>
        <v>1650</v>
      </c>
      <c r="D41" s="45"/>
      <c r="E41" s="45"/>
      <c r="F41" s="45"/>
      <c r="G41" s="49"/>
    </row>
    <row r="42" spans="1:7" ht="15.75">
      <c r="A42" s="61"/>
      <c r="B42" s="28"/>
      <c r="C42" s="50"/>
      <c r="D42" s="45"/>
      <c r="E42" s="45"/>
      <c r="F42" s="45"/>
      <c r="G42" s="49"/>
    </row>
    <row r="43" spans="1:7" ht="15.75">
      <c r="A43" s="61"/>
      <c r="B43" s="28"/>
      <c r="C43" s="50"/>
      <c r="D43" s="45"/>
      <c r="E43" s="45"/>
      <c r="F43" s="45"/>
      <c r="G43" s="49"/>
    </row>
    <row r="44" spans="1:7" ht="15.75">
      <c r="A44" s="61"/>
      <c r="B44" s="51" t="s">
        <v>29</v>
      </c>
      <c r="C44" s="50"/>
      <c r="D44" s="45"/>
      <c r="E44" s="45"/>
      <c r="F44" s="45"/>
      <c r="G44" s="49"/>
    </row>
    <row r="45" spans="1:7" ht="15.75">
      <c r="A45" s="61"/>
      <c r="B45" s="28" t="s">
        <v>30</v>
      </c>
      <c r="C45" s="50">
        <v>500</v>
      </c>
      <c r="D45" s="45"/>
      <c r="E45" s="45"/>
      <c r="F45" s="45"/>
      <c r="G45" s="49"/>
    </row>
    <row r="46" spans="1:7" ht="15.75">
      <c r="A46" s="61"/>
      <c r="B46" s="28" t="s">
        <v>31</v>
      </c>
      <c r="C46" s="50">
        <v>350</v>
      </c>
      <c r="D46" s="45"/>
      <c r="E46" s="45"/>
      <c r="F46" s="45"/>
      <c r="G46" s="49"/>
    </row>
    <row r="47" spans="1:7" ht="15.75">
      <c r="A47" s="61"/>
      <c r="B47" s="28" t="s">
        <v>53</v>
      </c>
      <c r="C47" s="50">
        <v>800</v>
      </c>
      <c r="D47" s="45"/>
      <c r="E47" s="45"/>
      <c r="F47" s="45"/>
      <c r="G47" s="49"/>
    </row>
    <row r="48" spans="1:7" ht="15.75">
      <c r="A48" s="61"/>
      <c r="B48" s="28"/>
      <c r="C48" s="50"/>
      <c r="D48" s="45"/>
      <c r="E48" s="45"/>
      <c r="F48" s="45"/>
      <c r="G48" s="49"/>
    </row>
    <row r="49" spans="1:7" ht="77.25" customHeight="1">
      <c r="A49" s="79" t="s">
        <v>41</v>
      </c>
      <c r="B49" s="79"/>
      <c r="C49" s="79"/>
      <c r="D49" s="79"/>
      <c r="E49" s="10"/>
      <c r="F49" s="10"/>
      <c r="G49" s="11"/>
    </row>
    <row r="50" spans="1:6" ht="15">
      <c r="A50" s="62"/>
      <c r="B50" s="8"/>
      <c r="C50" s="9"/>
      <c r="D50" s="9"/>
      <c r="E50" s="9"/>
      <c r="F50" s="9"/>
    </row>
    <row r="51" spans="1:6" ht="15">
      <c r="A51" s="63"/>
      <c r="B51" s="12"/>
      <c r="C51" s="13"/>
      <c r="D51" s="13"/>
      <c r="E51" s="72"/>
      <c r="F51" s="72"/>
    </row>
    <row r="52" spans="1:6" ht="15">
      <c r="A52" s="63"/>
      <c r="B52" s="12"/>
      <c r="C52" s="13"/>
      <c r="D52" s="13"/>
      <c r="E52" s="72"/>
      <c r="F52" s="72"/>
    </row>
    <row r="53" spans="1:6" ht="15">
      <c r="A53" s="63"/>
      <c r="B53" s="12"/>
      <c r="C53" s="13"/>
      <c r="D53" s="13"/>
      <c r="E53" s="72"/>
      <c r="F53" s="72"/>
    </row>
    <row r="54" spans="1:6" ht="15">
      <c r="A54" s="63"/>
      <c r="B54" s="12"/>
      <c r="C54" s="13"/>
      <c r="D54" s="13"/>
      <c r="E54" s="72"/>
      <c r="F54" s="72"/>
    </row>
    <row r="55" spans="1:6" ht="15">
      <c r="A55" s="63"/>
      <c r="B55" s="12"/>
      <c r="C55" s="13"/>
      <c r="D55" s="13"/>
      <c r="E55" s="72"/>
      <c r="F55" s="72"/>
    </row>
    <row r="56" spans="1:6" ht="15">
      <c r="A56" s="63"/>
      <c r="B56" s="12"/>
      <c r="C56" s="13"/>
      <c r="D56" s="13"/>
      <c r="E56" s="72"/>
      <c r="F56" s="72"/>
    </row>
    <row r="57" spans="1:6" ht="15">
      <c r="A57" s="63"/>
      <c r="B57" s="12"/>
      <c r="C57" s="13"/>
      <c r="D57" s="13"/>
      <c r="E57" s="72"/>
      <c r="F57" s="72"/>
    </row>
    <row r="58" spans="1:6" ht="15">
      <c r="A58" s="63"/>
      <c r="B58" s="12"/>
      <c r="C58" s="13"/>
      <c r="D58" s="13"/>
      <c r="E58" s="72"/>
      <c r="F58" s="72"/>
    </row>
    <row r="59" spans="1:6" ht="15">
      <c r="A59" s="63"/>
      <c r="B59" s="12"/>
      <c r="C59" s="13"/>
      <c r="D59" s="13"/>
      <c r="E59" s="72"/>
      <c r="F59" s="72"/>
    </row>
    <row r="60" spans="1:6" ht="15">
      <c r="A60" s="63"/>
      <c r="B60" s="12"/>
      <c r="C60" s="13"/>
      <c r="D60" s="13"/>
      <c r="E60" s="72"/>
      <c r="F60" s="72"/>
    </row>
    <row r="61" spans="1:6" ht="15">
      <c r="A61" s="63"/>
      <c r="B61" s="12"/>
      <c r="C61" s="13"/>
      <c r="D61" s="13"/>
      <c r="E61" s="72"/>
      <c r="F61" s="72"/>
    </row>
    <row r="62" spans="3:6" ht="15">
      <c r="C62" s="13"/>
      <c r="D62" s="13"/>
      <c r="E62" s="72"/>
      <c r="F62" s="72"/>
    </row>
    <row r="63" spans="3:6" ht="15">
      <c r="C63" s="13"/>
      <c r="D63" s="13"/>
      <c r="E63" s="72"/>
      <c r="F63" s="72"/>
    </row>
    <row r="64" spans="3:6" ht="15">
      <c r="C64" s="13"/>
      <c r="D64" s="13"/>
      <c r="E64" s="72"/>
      <c r="F64" s="72"/>
    </row>
    <row r="65" spans="3:6" ht="15">
      <c r="C65" s="13"/>
      <c r="D65" s="13"/>
      <c r="E65" s="72"/>
      <c r="F65" s="72"/>
    </row>
    <row r="66" spans="3:6" ht="15">
      <c r="C66" s="13"/>
      <c r="D66" s="13"/>
      <c r="E66" s="72"/>
      <c r="F66" s="72"/>
    </row>
    <row r="67" spans="3:6" ht="15">
      <c r="C67" s="13"/>
      <c r="D67" s="13"/>
      <c r="E67" s="72"/>
      <c r="F67" s="72"/>
    </row>
    <row r="68" spans="3:6" ht="15">
      <c r="C68" s="13"/>
      <c r="D68" s="13"/>
      <c r="E68" s="72"/>
      <c r="F68" s="72"/>
    </row>
    <row r="69" spans="3:6" ht="15">
      <c r="C69" s="13"/>
      <c r="D69" s="13"/>
      <c r="E69" s="72"/>
      <c r="F69" s="72"/>
    </row>
    <row r="70" spans="3:6" ht="15">
      <c r="C70" s="13"/>
      <c r="D70" s="13"/>
      <c r="E70" s="72"/>
      <c r="F70" s="72"/>
    </row>
    <row r="71" spans="3:6" ht="15">
      <c r="C71" s="13"/>
      <c r="D71" s="13"/>
      <c r="E71" s="72"/>
      <c r="F71" s="72"/>
    </row>
    <row r="72" spans="3:6" ht="15">
      <c r="C72" s="13"/>
      <c r="D72" s="13"/>
      <c r="E72" s="72"/>
      <c r="F72" s="72"/>
    </row>
    <row r="73" spans="3:6" ht="15">
      <c r="C73" s="13"/>
      <c r="D73" s="13"/>
      <c r="E73" s="72"/>
      <c r="F73" s="72"/>
    </row>
    <row r="74" spans="3:6" ht="15">
      <c r="C74" s="13"/>
      <c r="D74" s="13"/>
      <c r="E74" s="72"/>
      <c r="F74" s="72"/>
    </row>
    <row r="75" spans="3:6" ht="15">
      <c r="C75" s="13"/>
      <c r="D75" s="13"/>
      <c r="E75" s="72"/>
      <c r="F75" s="72"/>
    </row>
    <row r="76" spans="3:6" ht="15">
      <c r="C76" s="13"/>
      <c r="D76" s="13"/>
      <c r="E76" s="72"/>
      <c r="F76" s="72"/>
    </row>
    <row r="77" spans="3:6" ht="15">
      <c r="C77" s="13"/>
      <c r="D77" s="13"/>
      <c r="E77" s="72"/>
      <c r="F77" s="72"/>
    </row>
    <row r="78" spans="3:6" ht="15">
      <c r="C78" s="13"/>
      <c r="D78" s="13"/>
      <c r="E78" s="72"/>
      <c r="F78" s="72"/>
    </row>
    <row r="79" spans="3:6" ht="15">
      <c r="C79" s="13"/>
      <c r="D79" s="13"/>
      <c r="E79" s="72"/>
      <c r="F79" s="72"/>
    </row>
    <row r="80" spans="3:6" ht="15">
      <c r="C80" s="13"/>
      <c r="D80" s="13"/>
      <c r="E80" s="72"/>
      <c r="F80" s="72"/>
    </row>
    <row r="81" spans="3:6" ht="15">
      <c r="C81" s="13"/>
      <c r="D81" s="13"/>
      <c r="E81" s="72"/>
      <c r="F81" s="72"/>
    </row>
    <row r="82" spans="3:6" ht="15">
      <c r="C82" s="13"/>
      <c r="D82" s="13"/>
      <c r="E82" s="72"/>
      <c r="F82" s="72"/>
    </row>
    <row r="83" spans="3:6" ht="15">
      <c r="C83" s="13"/>
      <c r="D83" s="13"/>
      <c r="E83" s="72"/>
      <c r="F83" s="72"/>
    </row>
    <row r="84" spans="3:6" ht="15">
      <c r="C84" s="13"/>
      <c r="D84" s="13"/>
      <c r="E84" s="72"/>
      <c r="F84" s="72"/>
    </row>
    <row r="85" spans="3:6" ht="15">
      <c r="C85" s="13"/>
      <c r="D85" s="13"/>
      <c r="E85" s="72"/>
      <c r="F85" s="72"/>
    </row>
    <row r="86" spans="3:6" ht="15">
      <c r="C86" s="13"/>
      <c r="D86" s="13"/>
      <c r="E86" s="72"/>
      <c r="F86" s="72"/>
    </row>
    <row r="87" spans="3:6" ht="15">
      <c r="C87" s="13"/>
      <c r="D87" s="13"/>
      <c r="E87" s="72"/>
      <c r="F87" s="72"/>
    </row>
    <row r="88" spans="3:6" ht="15">
      <c r="C88" s="13"/>
      <c r="D88" s="13"/>
      <c r="E88" s="72"/>
      <c r="F88" s="72"/>
    </row>
    <row r="89" spans="3:6" ht="15">
      <c r="C89" s="13"/>
      <c r="D89" s="13"/>
      <c r="E89" s="72"/>
      <c r="F89" s="72"/>
    </row>
    <row r="90" spans="3:6" ht="15">
      <c r="C90" s="13"/>
      <c r="D90" s="13"/>
      <c r="E90" s="72"/>
      <c r="F90" s="72"/>
    </row>
    <row r="91" spans="3:6" ht="15">
      <c r="C91" s="13"/>
      <c r="D91" s="13"/>
      <c r="E91" s="72"/>
      <c r="F91" s="72"/>
    </row>
    <row r="92" spans="3:6" ht="15">
      <c r="C92" s="13"/>
      <c r="D92" s="13"/>
      <c r="E92" s="72"/>
      <c r="F92" s="72"/>
    </row>
    <row r="93" spans="3:6" ht="15">
      <c r="C93" s="13"/>
      <c r="D93" s="13"/>
      <c r="E93" s="72"/>
      <c r="F93" s="72"/>
    </row>
    <row r="94" spans="3:6" ht="15">
      <c r="C94" s="13"/>
      <c r="D94" s="13"/>
      <c r="E94" s="72"/>
      <c r="F94" s="72"/>
    </row>
    <row r="95" spans="3:6" ht="15">
      <c r="C95" s="13"/>
      <c r="D95" s="13"/>
      <c r="E95" s="72"/>
      <c r="F95" s="72"/>
    </row>
    <row r="96" spans="3:6" ht="15">
      <c r="C96" s="13"/>
      <c r="D96" s="13"/>
      <c r="E96" s="72"/>
      <c r="F96" s="72"/>
    </row>
    <row r="97" spans="3:6" ht="15">
      <c r="C97" s="13"/>
      <c r="D97" s="13"/>
      <c r="E97" s="72"/>
      <c r="F97" s="72"/>
    </row>
  </sheetData>
  <sheetProtection/>
  <mergeCells count="17">
    <mergeCell ref="G10:G11"/>
    <mergeCell ref="E1:G1"/>
    <mergeCell ref="A2:G2"/>
    <mergeCell ref="C4:E4"/>
    <mergeCell ref="C5:E5"/>
    <mergeCell ref="C6:E6"/>
    <mergeCell ref="C7:E7"/>
    <mergeCell ref="B37:C37"/>
    <mergeCell ref="D37:E37"/>
    <mergeCell ref="B39:C39"/>
    <mergeCell ref="A49:D49"/>
    <mergeCell ref="A9:G9"/>
    <mergeCell ref="A10:A11"/>
    <mergeCell ref="B10:B11"/>
    <mergeCell ref="C10:C11"/>
    <mergeCell ref="D10:E10"/>
    <mergeCell ref="F10:F11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2018-04-27T08:06:02Z</dcterms:modified>
  <cp:category/>
  <cp:version/>
  <cp:contentType/>
  <cp:contentStatus/>
</cp:coreProperties>
</file>